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624"/>
  <workbookPr defaultThemeVersion="124226"/>
  <bookViews>
    <workbookView xWindow="65416" yWindow="65416" windowWidth="29040" windowHeight="15840" activeTab="0"/>
  </bookViews>
  <sheets>
    <sheet name="Sheet1" sheetId="1" r:id="rId1"/>
    <sheet name="Sheet2" sheetId="2" r:id="rId2"/>
    <sheet name="Sheet3" sheetId="3" r:id="rId3"/>
  </sheets>
  <definedNames/>
  <calcPr calcId="191029"/>
  <extLst/>
</workbook>
</file>

<file path=xl/sharedStrings.xml><?xml version="1.0" encoding="utf-8"?>
<sst xmlns="http://schemas.openxmlformats.org/spreadsheetml/2006/main" count="19" uniqueCount="19">
  <si>
    <t>הפקדה חודשית</t>
  </si>
  <si>
    <t>משך ההשקעה</t>
  </si>
  <si>
    <t>תשואה שנתית ממוצעת</t>
  </si>
  <si>
    <t>דמי ניהול מההפקדה</t>
  </si>
  <si>
    <t>דמי ניהול מהצבירה</t>
  </si>
  <si>
    <t>סה"כ הוצאה מהפקדה</t>
  </si>
  <si>
    <t>שנה</t>
  </si>
  <si>
    <t>חסכון מצטבר כולל תשואה</t>
  </si>
  <si>
    <t>חסכון מצטבר ללא תשואה</t>
  </si>
  <si>
    <t>עלות ניהול צבירה</t>
  </si>
  <si>
    <t>עלות ניהול הפקדה</t>
  </si>
  <si>
    <t>כולל תשואה</t>
  </si>
  <si>
    <t>סכום קיים (חד פעמי)</t>
  </si>
  <si>
    <t>עלות ניהול צבירה מצטבר</t>
  </si>
  <si>
    <t>סך עלות ניהול</t>
  </si>
  <si>
    <t xml:space="preserve"> חסכון משוקלל (תשואה, דמי ניהול)</t>
  </si>
  <si>
    <t>סך הוצאות ניהול באחוזים</t>
  </si>
  <si>
    <t>סה"כ הוצאה מהצבירה</t>
  </si>
  <si>
    <t xml:space="preserve">סה"כ הוצאות ניהול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</si>
</sst>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_ [$₪-40D]\ * #,##0_ ;_ [$₪-40D]\ * \-#,##0_ ;_ [$₪-40D]\ * &quot;-&quot;??_ ;_ @_ "/>
    <numFmt numFmtId="166" formatCode="0.0"/>
    <numFmt numFmtId="172" formatCode="_ [$₪-40D]\ * #,##0_ ;_ [$₪-40D]\ * \-#,##0_ ;_ [$₪-40D]\ * &quot;-&quot;_ ;_ @_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</cellStyleXfs>
  <cellXfs count="40">
    <xf numFmtId="0" fontId="0" fillId="0" borderId="0" xfId="0"/>
    <xf numFmtId="0" fontId="3" fillId="0" borderId="0" xfId="0" applyNumberFormat="1" applyFont="1" applyBorder="1" applyAlignment="1">
      <alignment horizontal="center" readingOrder="2"/>
    </xf>
    <xf numFmtId="0" fontId="5" fillId="3" borderId="2" xfId="0" applyFont="1" applyFill="1" applyBorder="1"/>
    <xf numFmtId="165" fontId="3" fillId="3" borderId="2" xfId="0" applyNumberFormat="1" applyFont="1" applyFill="1" applyBorder="1"/>
    <xf numFmtId="0" fontId="5" fillId="4" borderId="2" xfId="0" applyFont="1" applyFill="1" applyBorder="1"/>
    <xf numFmtId="0" fontId="5" fillId="5" borderId="2" xfId="0" applyFont="1" applyFill="1" applyBorder="1"/>
    <xf numFmtId="1" fontId="3" fillId="0" borderId="0" xfId="0" applyNumberFormat="1" applyFont="1" applyBorder="1" applyAlignment="1">
      <alignment horizontal="center" vertical="center" readingOrder="2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3" borderId="5" xfId="0" applyFont="1" applyFill="1" applyBorder="1"/>
    <xf numFmtId="165" fontId="3" fillId="3" borderId="5" xfId="0" applyNumberFormat="1" applyFont="1" applyFill="1" applyBorder="1"/>
    <xf numFmtId="0" fontId="5" fillId="3" borderId="6" xfId="0" applyFont="1" applyFill="1" applyBorder="1"/>
    <xf numFmtId="10" fontId="3" fillId="3" borderId="6" xfId="15" applyNumberFormat="1" applyFont="1" applyFill="1" applyBorder="1"/>
    <xf numFmtId="0" fontId="6" fillId="3" borderId="7" xfId="0" applyFont="1" applyFill="1" applyBorder="1"/>
    <xf numFmtId="165" fontId="6" fillId="3" borderId="8" xfId="0" applyNumberFormat="1" applyFont="1" applyFill="1" applyBorder="1"/>
    <xf numFmtId="0" fontId="4" fillId="6" borderId="9" xfId="0" applyFont="1" applyFill="1" applyBorder="1"/>
    <xf numFmtId="0" fontId="3" fillId="4" borderId="2" xfId="0" applyFont="1" applyFill="1" applyBorder="1" applyProtection="1">
      <protection locked="0"/>
    </xf>
    <xf numFmtId="10" fontId="3" fillId="4" borderId="2" xfId="15" applyNumberFormat="1" applyFont="1" applyFill="1" applyBorder="1" applyProtection="1">
      <protection locked="0"/>
    </xf>
    <xf numFmtId="10" fontId="3" fillId="5" borderId="2" xfId="15" applyNumberFormat="1" applyFont="1" applyFill="1" applyBorder="1" applyProtection="1">
      <protection locked="0"/>
    </xf>
    <xf numFmtId="0" fontId="4" fillId="6" borderId="10" xfId="0" applyFont="1" applyFill="1" applyBorder="1"/>
    <xf numFmtId="166" fontId="3" fillId="0" borderId="0" xfId="0" applyNumberFormat="1" applyFont="1" applyBorder="1" applyAlignment="1">
      <alignment horizontal="center" readingOrder="2"/>
    </xf>
    <xf numFmtId="0" fontId="4" fillId="6" borderId="11" xfId="0" applyFont="1" applyFill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2" fillId="2" borderId="14" xfId="20" applyBorder="1" applyAlignment="1">
      <alignment horizontal="center"/>
    </xf>
    <xf numFmtId="0" fontId="2" fillId="2" borderId="15" xfId="20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1" fontId="3" fillId="0" borderId="17" xfId="0" applyNumberFormat="1" applyFont="1" applyBorder="1" applyAlignment="1">
      <alignment horizontal="center" vertical="center" readingOrder="2"/>
    </xf>
    <xf numFmtId="1" fontId="3" fillId="0" borderId="12" xfId="0" applyNumberFormat="1" applyFont="1" applyBorder="1" applyAlignment="1">
      <alignment horizontal="center" vertical="center" readingOrder="2"/>
    </xf>
    <xf numFmtId="172" fontId="3" fillId="0" borderId="18" xfId="0" applyNumberFormat="1" applyFont="1" applyBorder="1" applyAlignment="1">
      <alignment horizontal="center" vertical="center" readingOrder="2"/>
    </xf>
    <xf numFmtId="172" fontId="3" fillId="0" borderId="19" xfId="0" applyNumberFormat="1" applyFont="1" applyBorder="1" applyAlignment="1">
      <alignment horizontal="center" vertical="center" readingOrder="2"/>
    </xf>
    <xf numFmtId="172" fontId="3" fillId="0" borderId="20" xfId="0" applyNumberFormat="1" applyFont="1" applyBorder="1" applyAlignment="1">
      <alignment horizontal="center" vertical="center" readingOrder="2"/>
    </xf>
    <xf numFmtId="1" fontId="3" fillId="0" borderId="21" xfId="0" applyNumberFormat="1" applyFont="1" applyBorder="1" applyAlignment="1">
      <alignment horizontal="center" vertical="center" readingOrder="2"/>
    </xf>
    <xf numFmtId="0" fontId="3" fillId="0" borderId="21" xfId="0" applyNumberFormat="1" applyFont="1" applyBorder="1" applyAlignment="1">
      <alignment horizontal="center" readingOrder="2"/>
    </xf>
    <xf numFmtId="166" fontId="3" fillId="0" borderId="21" xfId="0" applyNumberFormat="1" applyFont="1" applyBorder="1" applyAlignment="1">
      <alignment horizontal="center" readingOrder="2"/>
    </xf>
    <xf numFmtId="166" fontId="0" fillId="0" borderId="20" xfId="0" applyNumberFormat="1" applyBorder="1" applyAlignment="1">
      <alignment horizontal="center"/>
    </xf>
    <xf numFmtId="1" fontId="3" fillId="0" borderId="22" xfId="0" applyNumberFormat="1" applyFont="1" applyBorder="1" applyAlignment="1">
      <alignment horizontal="center" vertical="center" readingOrder="2"/>
    </xf>
    <xf numFmtId="172" fontId="3" fillId="0" borderId="23" xfId="0" applyNumberFormat="1" applyFont="1" applyBorder="1" applyAlignment="1">
      <alignment horizontal="center" vertical="center" readingOrder="2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heck Cel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bazerem.com" TargetMode="External" /><Relationship Id="rId3" Type="http://schemas.openxmlformats.org/officeDocument/2006/relationships/hyperlink" Target="http://www.bazerem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209550</xdr:colOff>
      <xdr:row>14</xdr:row>
      <xdr:rowOff>95250</xdr:rowOff>
    </xdr:from>
    <xdr:to>
      <xdr:col>12</xdr:col>
      <xdr:colOff>923925</xdr:colOff>
      <xdr:row>25</xdr:row>
      <xdr:rowOff>123825</xdr:rowOff>
    </xdr:to>
    <xdr:pic>
      <xdr:nvPicPr>
        <xdr:cNvPr id="3" name="Picture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3525" y="3419475"/>
          <a:ext cx="3343275" cy="2228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M43"/>
  <sheetViews>
    <sheetView rightToLeft="1" tabSelected="1" workbookViewId="0" topLeftCell="A1">
      <selection activeCell="Q6" sqref="Q6"/>
    </sheetView>
  </sheetViews>
  <sheetFormatPr defaultColWidth="9.140625" defaultRowHeight="15"/>
  <cols>
    <col min="2" max="2" width="24.57421875" style="0" bestFit="1" customWidth="1"/>
    <col min="3" max="3" width="4.8515625" style="7" bestFit="1" customWidth="1"/>
    <col min="4" max="4" width="23.421875" style="0" bestFit="1" customWidth="1"/>
    <col min="5" max="5" width="23.8515625" style="0" hidden="1" customWidth="1"/>
    <col min="6" max="6" width="16.8515625" style="0" bestFit="1" customWidth="1"/>
    <col min="7" max="7" width="16.7109375" style="0" bestFit="1" customWidth="1"/>
    <col min="8" max="8" width="22.57421875" style="7" hidden="1" customWidth="1"/>
    <col min="9" max="9" width="14.00390625" style="0" hidden="1" customWidth="1"/>
    <col min="10" max="10" width="31.7109375" style="0" bestFit="1" customWidth="1"/>
    <col min="11" max="11" width="6.8515625" style="0" bestFit="1" customWidth="1"/>
    <col min="12" max="12" width="39.421875" style="0" bestFit="1" customWidth="1"/>
    <col min="13" max="13" width="16.00390625" style="0" bestFit="1" customWidth="1"/>
    <col min="19" max="19" width="24.57421875" style="0" bestFit="1" customWidth="1"/>
    <col min="23" max="23" width="19.28125" style="0" bestFit="1" customWidth="1"/>
    <col min="26" max="26" width="10.421875" style="0" bestFit="1" customWidth="1"/>
    <col min="27" max="27" width="19.28125" style="0" bestFit="1" customWidth="1"/>
  </cols>
  <sheetData>
    <row r="1" ht="15.75" thickBot="1"/>
    <row r="2" spans="6:13" ht="19.5" thickBot="1">
      <c r="F2" s="27" t="s">
        <v>11</v>
      </c>
      <c r="G2" s="28"/>
      <c r="L2" s="4" t="s">
        <v>12</v>
      </c>
      <c r="M2" s="17">
        <v>50000</v>
      </c>
    </row>
    <row r="3" spans="3:13" ht="19.5" thickBot="1">
      <c r="C3" s="24" t="s">
        <v>6</v>
      </c>
      <c r="D3" s="16" t="s">
        <v>8</v>
      </c>
      <c r="E3" s="16" t="s">
        <v>7</v>
      </c>
      <c r="F3" s="16" t="s">
        <v>10</v>
      </c>
      <c r="G3" s="20" t="s">
        <v>9</v>
      </c>
      <c r="H3" s="22" t="s">
        <v>13</v>
      </c>
      <c r="I3" s="22" t="s">
        <v>14</v>
      </c>
      <c r="J3" s="22" t="s">
        <v>15</v>
      </c>
      <c r="L3" s="4" t="s">
        <v>0</v>
      </c>
      <c r="M3" s="17">
        <v>150</v>
      </c>
    </row>
    <row r="4" spans="3:13" ht="18.75">
      <c r="C4" s="8">
        <v>1</v>
      </c>
      <c r="D4" s="31">
        <f>M3*12+M2</f>
        <v>51800</v>
      </c>
      <c r="E4" s="6">
        <f>D4+D4*M5</f>
        <v>53737.32</v>
      </c>
      <c r="F4" s="1">
        <f>M$7*M$3*12</f>
        <v>26.82</v>
      </c>
      <c r="G4" s="21">
        <f aca="true" t="shared" si="0" ref="G4:G43">M$8*E4</f>
        <v>53.737320000000004</v>
      </c>
      <c r="H4" s="23">
        <f>G4</f>
        <v>53.737320000000004</v>
      </c>
      <c r="I4" s="29">
        <f>G4+F4</f>
        <v>80.55732</v>
      </c>
      <c r="J4" s="32">
        <f>E4-I4</f>
        <v>53656.76268</v>
      </c>
      <c r="L4" s="4" t="s">
        <v>1</v>
      </c>
      <c r="M4" s="17">
        <v>30</v>
      </c>
    </row>
    <row r="5" spans="3:13" ht="19.5" thickBot="1">
      <c r="C5" s="8">
        <f>C4+1</f>
        <v>2</v>
      </c>
      <c r="D5" s="31">
        <f>D4+M$3*12</f>
        <v>53600</v>
      </c>
      <c r="E5" s="6">
        <f>(J4+D$4-M$2)*M$5+J4+D$4-M$2</f>
        <v>57530.845604232</v>
      </c>
      <c r="F5" s="1">
        <f aca="true" t="shared" si="1" ref="F5:F43">M$7*M$3*12</f>
        <v>26.82</v>
      </c>
      <c r="G5" s="21">
        <f t="shared" si="0"/>
        <v>57.530845604232006</v>
      </c>
      <c r="H5" s="23">
        <f>H4+G5</f>
        <v>111.26816560423201</v>
      </c>
      <c r="I5" s="30">
        <f aca="true" t="shared" si="2" ref="I5:I43">G5+F5</f>
        <v>84.350845604232</v>
      </c>
      <c r="J5" s="32">
        <f aca="true" t="shared" si="3" ref="J5:J43">E5-I5</f>
        <v>57446.49475862777</v>
      </c>
      <c r="L5" s="4" t="s">
        <v>2</v>
      </c>
      <c r="M5" s="18">
        <v>0.0374</v>
      </c>
    </row>
    <row r="6" spans="3:13" ht="17.25" thickBot="1" thickTop="1">
      <c r="C6" s="8">
        <f>C5+1</f>
        <v>3</v>
      </c>
      <c r="D6" s="31">
        <f aca="true" t="shared" si="4" ref="D6:D43">D5+M$3*12</f>
        <v>55400</v>
      </c>
      <c r="E6" s="6">
        <f aca="true" t="shared" si="5" ref="E6:E43">(J5+D$4-M$2)*M$5+J5+D$4-M$2</f>
        <v>61462.31366260044</v>
      </c>
      <c r="F6" s="1">
        <f t="shared" si="1"/>
        <v>26.82</v>
      </c>
      <c r="G6" s="21">
        <f t="shared" si="0"/>
        <v>61.462313662600444</v>
      </c>
      <c r="H6" s="23">
        <f>H5+G6</f>
        <v>172.73047926683245</v>
      </c>
      <c r="I6" s="30">
        <f t="shared" si="2"/>
        <v>88.28231366260044</v>
      </c>
      <c r="J6" s="32">
        <f t="shared" si="3"/>
        <v>61374.03134893784</v>
      </c>
      <c r="L6" s="25"/>
      <c r="M6" s="26"/>
    </row>
    <row r="7" spans="3:13" ht="19.5" thickTop="1">
      <c r="C7" s="8">
        <f aca="true" t="shared" si="6" ref="C7:C36">C6+1</f>
        <v>4</v>
      </c>
      <c r="D7" s="31">
        <f t="shared" si="4"/>
        <v>57200</v>
      </c>
      <c r="E7" s="6">
        <f t="shared" si="5"/>
        <v>65536.74012138811</v>
      </c>
      <c r="F7" s="1">
        <f t="shared" si="1"/>
        <v>26.82</v>
      </c>
      <c r="G7" s="21">
        <f t="shared" si="0"/>
        <v>65.5367401213881</v>
      </c>
      <c r="H7" s="23">
        <f aca="true" t="shared" si="7" ref="H7:H43">H6+G7</f>
        <v>238.26721938822055</v>
      </c>
      <c r="I7" s="30">
        <f t="shared" si="2"/>
        <v>92.3567401213881</v>
      </c>
      <c r="J7" s="32">
        <f t="shared" si="3"/>
        <v>65444.38338126672</v>
      </c>
      <c r="L7" s="5" t="s">
        <v>3</v>
      </c>
      <c r="M7" s="19">
        <v>0.0149</v>
      </c>
    </row>
    <row r="8" spans="3:13" ht="19.5" thickBot="1">
      <c r="C8" s="8">
        <f t="shared" si="6"/>
        <v>5</v>
      </c>
      <c r="D8" s="31">
        <f t="shared" si="4"/>
        <v>59000</v>
      </c>
      <c r="E8" s="6">
        <f t="shared" si="5"/>
        <v>69759.3233197261</v>
      </c>
      <c r="F8" s="1">
        <f t="shared" si="1"/>
        <v>26.82</v>
      </c>
      <c r="G8" s="21">
        <f t="shared" si="0"/>
        <v>69.75932331972611</v>
      </c>
      <c r="H8" s="23">
        <f t="shared" si="7"/>
        <v>308.02654270794665</v>
      </c>
      <c r="I8" s="30">
        <f t="shared" si="2"/>
        <v>96.57932331972611</v>
      </c>
      <c r="J8" s="32">
        <f t="shared" si="3"/>
        <v>69662.74399640637</v>
      </c>
      <c r="L8" s="5" t="s">
        <v>4</v>
      </c>
      <c r="M8" s="19">
        <v>0.001</v>
      </c>
    </row>
    <row r="9" spans="3:13" ht="17.25" thickBot="1" thickTop="1">
      <c r="C9" s="8">
        <f t="shared" si="6"/>
        <v>6</v>
      </c>
      <c r="D9" s="31">
        <f t="shared" si="4"/>
        <v>60800</v>
      </c>
      <c r="E9" s="6">
        <f t="shared" si="5"/>
        <v>74135.45062187196</v>
      </c>
      <c r="F9" s="1">
        <f t="shared" si="1"/>
        <v>26.82</v>
      </c>
      <c r="G9" s="21">
        <f t="shared" si="0"/>
        <v>74.13545062187197</v>
      </c>
      <c r="H9" s="23">
        <f t="shared" si="7"/>
        <v>382.16199332981864</v>
      </c>
      <c r="I9" s="30">
        <f t="shared" si="2"/>
        <v>100.95545062187196</v>
      </c>
      <c r="J9" s="32">
        <f t="shared" si="3"/>
        <v>74034.49517125009</v>
      </c>
      <c r="L9" s="25"/>
      <c r="M9" s="26"/>
    </row>
    <row r="10" spans="3:13" ht="19.5" thickTop="1">
      <c r="C10" s="8">
        <f t="shared" si="6"/>
        <v>7</v>
      </c>
      <c r="D10" s="31">
        <f t="shared" si="4"/>
        <v>62600</v>
      </c>
      <c r="E10" s="6">
        <f t="shared" si="5"/>
        <v>78670.70529065485</v>
      </c>
      <c r="F10" s="1">
        <f t="shared" si="1"/>
        <v>26.82</v>
      </c>
      <c r="G10" s="21">
        <f t="shared" si="0"/>
        <v>78.67070529065485</v>
      </c>
      <c r="H10" s="23">
        <f t="shared" si="7"/>
        <v>460.8326986204735</v>
      </c>
      <c r="I10" s="30">
        <f t="shared" si="2"/>
        <v>105.49070529065486</v>
      </c>
      <c r="J10" s="32">
        <f t="shared" si="3"/>
        <v>78565.2145853642</v>
      </c>
      <c r="L10" s="2" t="s">
        <v>5</v>
      </c>
      <c r="M10" s="3">
        <f>M3*M7*12*M4</f>
        <v>804.6</v>
      </c>
    </row>
    <row r="11" spans="3:13" ht="19.5" thickBot="1">
      <c r="C11" s="8">
        <f t="shared" si="6"/>
        <v>8</v>
      </c>
      <c r="D11" s="31">
        <f t="shared" si="4"/>
        <v>64400</v>
      </c>
      <c r="E11" s="6">
        <f t="shared" si="5"/>
        <v>83370.87361085683</v>
      </c>
      <c r="F11" s="1">
        <f t="shared" si="1"/>
        <v>26.82</v>
      </c>
      <c r="G11" s="21">
        <f t="shared" si="0"/>
        <v>83.37087361085683</v>
      </c>
      <c r="H11" s="23">
        <f t="shared" si="7"/>
        <v>544.2035722313303</v>
      </c>
      <c r="I11" s="30">
        <f t="shared" si="2"/>
        <v>110.19087361085684</v>
      </c>
      <c r="J11" s="32">
        <f t="shared" si="3"/>
        <v>83260.68273724597</v>
      </c>
      <c r="L11" s="10" t="s">
        <v>17</v>
      </c>
      <c r="M11" s="11">
        <f>VLOOKUP(M4,C4:H43,6)</f>
        <v>3990.2889953036574</v>
      </c>
    </row>
    <row r="12" spans="3:13" ht="21.75" thickBot="1">
      <c r="C12" s="8">
        <f t="shared" si="6"/>
        <v>9</v>
      </c>
      <c r="D12" s="31">
        <f t="shared" si="4"/>
        <v>66200</v>
      </c>
      <c r="E12" s="6">
        <f t="shared" si="5"/>
        <v>88241.95227161897</v>
      </c>
      <c r="F12" s="1">
        <f t="shared" si="1"/>
        <v>26.82</v>
      </c>
      <c r="G12" s="21">
        <f t="shared" si="0"/>
        <v>88.24195227161897</v>
      </c>
      <c r="H12" s="23">
        <f t="shared" si="7"/>
        <v>632.4455245029493</v>
      </c>
      <c r="I12" s="30">
        <f t="shared" si="2"/>
        <v>115.06195227161896</v>
      </c>
      <c r="J12" s="32">
        <f t="shared" si="3"/>
        <v>88126.89031934735</v>
      </c>
      <c r="L12" s="14" t="s">
        <v>18</v>
      </c>
      <c r="M12" s="15">
        <f>M10+M11</f>
        <v>4794.888995303658</v>
      </c>
    </row>
    <row r="13" spans="3:13" ht="18.75">
      <c r="C13" s="8">
        <f t="shared" si="6"/>
        <v>10</v>
      </c>
      <c r="D13" s="31">
        <f t="shared" si="4"/>
        <v>68000</v>
      </c>
      <c r="E13" s="6">
        <f t="shared" si="5"/>
        <v>93290.15601729095</v>
      </c>
      <c r="F13" s="1">
        <f t="shared" si="1"/>
        <v>26.82</v>
      </c>
      <c r="G13" s="21">
        <f t="shared" si="0"/>
        <v>93.29015601729095</v>
      </c>
      <c r="H13" s="23">
        <f t="shared" si="7"/>
        <v>725.7356805202403</v>
      </c>
      <c r="I13" s="30">
        <f t="shared" si="2"/>
        <v>120.11015601729096</v>
      </c>
      <c r="J13" s="32">
        <f t="shared" si="3"/>
        <v>93170.04586127365</v>
      </c>
      <c r="L13" s="12" t="s">
        <v>16</v>
      </c>
      <c r="M13" s="13">
        <f>M12/VLOOKUP(M4,C4:J43,8)</f>
        <v>0.019727045925216527</v>
      </c>
    </row>
    <row r="14" spans="3:10" ht="15.75">
      <c r="C14" s="8">
        <f t="shared" si="6"/>
        <v>11</v>
      </c>
      <c r="D14" s="31">
        <f t="shared" si="4"/>
        <v>69800</v>
      </c>
      <c r="E14" s="6">
        <f t="shared" si="5"/>
        <v>98521.92557648529</v>
      </c>
      <c r="F14" s="1">
        <f t="shared" si="1"/>
        <v>26.82</v>
      </c>
      <c r="G14" s="21">
        <f t="shared" si="0"/>
        <v>98.52192557648529</v>
      </c>
      <c r="H14" s="23">
        <f t="shared" si="7"/>
        <v>824.2576060967256</v>
      </c>
      <c r="I14" s="30">
        <f t="shared" si="2"/>
        <v>125.3419255764853</v>
      </c>
      <c r="J14" s="32">
        <f t="shared" si="3"/>
        <v>98396.5836509088</v>
      </c>
    </row>
    <row r="15" spans="3:10" ht="15.75">
      <c r="C15" s="8">
        <f t="shared" si="6"/>
        <v>12</v>
      </c>
      <c r="D15" s="31">
        <f t="shared" si="4"/>
        <v>71600</v>
      </c>
      <c r="E15" s="6">
        <f t="shared" si="5"/>
        <v>103943.9358794528</v>
      </c>
      <c r="F15" s="1">
        <f t="shared" si="1"/>
        <v>26.82</v>
      </c>
      <c r="G15" s="21">
        <f t="shared" si="0"/>
        <v>103.9439358794528</v>
      </c>
      <c r="H15" s="23">
        <f t="shared" si="7"/>
        <v>928.2015419761783</v>
      </c>
      <c r="I15" s="30">
        <f t="shared" si="2"/>
        <v>130.7639358794528</v>
      </c>
      <c r="J15" s="32">
        <f t="shared" si="3"/>
        <v>103813.17194357334</v>
      </c>
    </row>
    <row r="16" spans="3:10" ht="15.75">
      <c r="C16" s="8">
        <f t="shared" si="6"/>
        <v>13</v>
      </c>
      <c r="D16" s="31">
        <f t="shared" si="4"/>
        <v>73400</v>
      </c>
      <c r="E16" s="6">
        <f t="shared" si="5"/>
        <v>109563.10457426298</v>
      </c>
      <c r="F16" s="1">
        <f t="shared" si="1"/>
        <v>26.82</v>
      </c>
      <c r="G16" s="21">
        <f t="shared" si="0"/>
        <v>109.56310457426298</v>
      </c>
      <c r="H16" s="23">
        <f t="shared" si="7"/>
        <v>1037.7646465504413</v>
      </c>
      <c r="I16" s="30">
        <f t="shared" si="2"/>
        <v>136.38310457426297</v>
      </c>
      <c r="J16" s="32">
        <f t="shared" si="3"/>
        <v>109426.72146968871</v>
      </c>
    </row>
    <row r="17" spans="3:10" ht="15.75">
      <c r="C17" s="8">
        <f t="shared" si="6"/>
        <v>14</v>
      </c>
      <c r="D17" s="31">
        <f t="shared" si="4"/>
        <v>75200</v>
      </c>
      <c r="E17" s="6">
        <f t="shared" si="5"/>
        <v>115386.60085265507</v>
      </c>
      <c r="F17" s="1">
        <f t="shared" si="1"/>
        <v>26.82</v>
      </c>
      <c r="G17" s="21">
        <f t="shared" si="0"/>
        <v>115.38660085265508</v>
      </c>
      <c r="H17" s="23">
        <f t="shared" si="7"/>
        <v>1153.1512474030965</v>
      </c>
      <c r="I17" s="30">
        <f t="shared" si="2"/>
        <v>142.20660085265507</v>
      </c>
      <c r="J17" s="32">
        <f t="shared" si="3"/>
        <v>115244.39425180241</v>
      </c>
    </row>
    <row r="18" spans="3:10" ht="15.75">
      <c r="C18" s="8">
        <f t="shared" si="6"/>
        <v>15</v>
      </c>
      <c r="D18" s="31">
        <f t="shared" si="4"/>
        <v>77000</v>
      </c>
      <c r="E18" s="6">
        <f t="shared" si="5"/>
        <v>121421.85459681982</v>
      </c>
      <c r="F18" s="1">
        <f t="shared" si="1"/>
        <v>26.82</v>
      </c>
      <c r="G18" s="21">
        <f t="shared" si="0"/>
        <v>121.42185459681981</v>
      </c>
      <c r="H18" s="23">
        <f t="shared" si="7"/>
        <v>1274.5731019999164</v>
      </c>
      <c r="I18" s="30">
        <f t="shared" si="2"/>
        <v>148.24185459681982</v>
      </c>
      <c r="J18" s="32">
        <f t="shared" si="3"/>
        <v>121273.61274222299</v>
      </c>
    </row>
    <row r="19" spans="3:10" ht="15.75">
      <c r="C19" s="8">
        <f t="shared" si="6"/>
        <v>16</v>
      </c>
      <c r="D19" s="31">
        <f t="shared" si="4"/>
        <v>78800</v>
      </c>
      <c r="E19" s="6">
        <f t="shared" si="5"/>
        <v>127676.56585878212</v>
      </c>
      <c r="F19" s="1">
        <f t="shared" si="1"/>
        <v>26.82</v>
      </c>
      <c r="G19" s="21">
        <f t="shared" si="0"/>
        <v>127.67656585878213</v>
      </c>
      <c r="H19" s="23">
        <f t="shared" si="7"/>
        <v>1402.2496678586986</v>
      </c>
      <c r="I19" s="30">
        <f t="shared" si="2"/>
        <v>154.49656585878213</v>
      </c>
      <c r="J19" s="32">
        <f t="shared" si="3"/>
        <v>127522.06929292335</v>
      </c>
    </row>
    <row r="20" spans="3:10" ht="15.75">
      <c r="C20" s="8">
        <f t="shared" si="6"/>
        <v>17</v>
      </c>
      <c r="D20" s="31">
        <f t="shared" si="4"/>
        <v>80600</v>
      </c>
      <c r="E20" s="6">
        <f t="shared" si="5"/>
        <v>134158.71468447868</v>
      </c>
      <c r="F20" s="1">
        <f t="shared" si="1"/>
        <v>26.82</v>
      </c>
      <c r="G20" s="21">
        <f t="shared" si="0"/>
        <v>134.15871468447867</v>
      </c>
      <c r="H20" s="23">
        <f t="shared" si="7"/>
        <v>1536.4083825431771</v>
      </c>
      <c r="I20" s="30">
        <f t="shared" si="2"/>
        <v>160.97871468447866</v>
      </c>
      <c r="J20" s="32">
        <f t="shared" si="3"/>
        <v>133997.7359697942</v>
      </c>
    </row>
    <row r="21" spans="3:10" ht="15.75">
      <c r="C21" s="8">
        <f t="shared" si="6"/>
        <v>18</v>
      </c>
      <c r="D21" s="31">
        <f t="shared" si="4"/>
        <v>82400</v>
      </c>
      <c r="E21" s="6">
        <f t="shared" si="5"/>
        <v>140876.5712950645</v>
      </c>
      <c r="F21" s="1">
        <f t="shared" si="1"/>
        <v>26.82</v>
      </c>
      <c r="G21" s="21">
        <f t="shared" si="0"/>
        <v>140.8765712950645</v>
      </c>
      <c r="H21" s="23">
        <f t="shared" si="7"/>
        <v>1677.2849538382416</v>
      </c>
      <c r="I21" s="30">
        <f t="shared" si="2"/>
        <v>167.6965712950645</v>
      </c>
      <c r="J21" s="32">
        <f t="shared" si="3"/>
        <v>140708.87472376943</v>
      </c>
    </row>
    <row r="22" spans="3:10" ht="15.75">
      <c r="C22" s="8">
        <f t="shared" si="6"/>
        <v>19</v>
      </c>
      <c r="D22" s="31">
        <f t="shared" si="4"/>
        <v>84200</v>
      </c>
      <c r="E22" s="6">
        <f t="shared" si="5"/>
        <v>147838.70663843842</v>
      </c>
      <c r="F22" s="1">
        <f t="shared" si="1"/>
        <v>26.82</v>
      </c>
      <c r="G22" s="21">
        <f t="shared" si="0"/>
        <v>147.83870663843842</v>
      </c>
      <c r="H22" s="23">
        <f t="shared" si="7"/>
        <v>1825.12366047668</v>
      </c>
      <c r="I22" s="30">
        <f t="shared" si="2"/>
        <v>174.65870663843842</v>
      </c>
      <c r="J22" s="32">
        <f t="shared" si="3"/>
        <v>147664.04793179999</v>
      </c>
    </row>
    <row r="23" spans="3:10" ht="15.75">
      <c r="C23" s="8">
        <f t="shared" si="6"/>
        <v>20</v>
      </c>
      <c r="D23" s="31">
        <f t="shared" si="4"/>
        <v>86000</v>
      </c>
      <c r="E23" s="6">
        <f t="shared" si="5"/>
        <v>155054.0033244493</v>
      </c>
      <c r="F23" s="1">
        <f t="shared" si="1"/>
        <v>26.82</v>
      </c>
      <c r="G23" s="21">
        <f t="shared" si="0"/>
        <v>155.0540033244493</v>
      </c>
      <c r="H23" s="23">
        <f t="shared" si="7"/>
        <v>1980.1776638011293</v>
      </c>
      <c r="I23" s="30">
        <f t="shared" si="2"/>
        <v>181.8740033244493</v>
      </c>
      <c r="J23" s="32">
        <f t="shared" si="3"/>
        <v>154872.12932112484</v>
      </c>
    </row>
    <row r="24" spans="3:10" ht="15.75">
      <c r="C24" s="8">
        <f t="shared" si="6"/>
        <v>21</v>
      </c>
      <c r="D24" s="31">
        <f t="shared" si="4"/>
        <v>87800</v>
      </c>
      <c r="E24" s="6">
        <f t="shared" si="5"/>
        <v>162531.6669577349</v>
      </c>
      <c r="F24" s="1">
        <f t="shared" si="1"/>
        <v>26.82</v>
      </c>
      <c r="G24" s="21">
        <f t="shared" si="0"/>
        <v>162.5316669577349</v>
      </c>
      <c r="H24" s="23">
        <f t="shared" si="7"/>
        <v>2142.7093307588643</v>
      </c>
      <c r="I24" s="30">
        <f t="shared" si="2"/>
        <v>189.3516669577349</v>
      </c>
      <c r="J24" s="32">
        <f t="shared" si="3"/>
        <v>162342.3152907772</v>
      </c>
    </row>
    <row r="25" spans="3:10" ht="15.75">
      <c r="C25" s="8">
        <f t="shared" si="6"/>
        <v>22</v>
      </c>
      <c r="D25" s="31">
        <f t="shared" si="4"/>
        <v>89600</v>
      </c>
      <c r="E25" s="6">
        <f t="shared" si="5"/>
        <v>170281.23788265226</v>
      </c>
      <c r="F25" s="1">
        <f t="shared" si="1"/>
        <v>26.82</v>
      </c>
      <c r="G25" s="21">
        <f t="shared" si="0"/>
        <v>170.28123788265228</v>
      </c>
      <c r="H25" s="23">
        <f t="shared" si="7"/>
        <v>2312.990568641517</v>
      </c>
      <c r="I25" s="30">
        <f t="shared" si="2"/>
        <v>197.10123788265227</v>
      </c>
      <c r="J25" s="32">
        <f t="shared" si="3"/>
        <v>170084.1366447696</v>
      </c>
    </row>
    <row r="26" spans="3:10" ht="15.75">
      <c r="C26" s="8">
        <f t="shared" si="6"/>
        <v>23</v>
      </c>
      <c r="D26" s="31">
        <f t="shared" si="4"/>
        <v>91400</v>
      </c>
      <c r="E26" s="6">
        <f t="shared" si="5"/>
        <v>178312.603355284</v>
      </c>
      <c r="F26" s="1">
        <f t="shared" si="1"/>
        <v>26.82</v>
      </c>
      <c r="G26" s="21">
        <f t="shared" si="0"/>
        <v>178.312603355284</v>
      </c>
      <c r="H26" s="23">
        <f t="shared" si="7"/>
        <v>2491.3031719968008</v>
      </c>
      <c r="I26" s="30">
        <f t="shared" si="2"/>
        <v>205.132603355284</v>
      </c>
      <c r="J26" s="32">
        <f t="shared" si="3"/>
        <v>178107.47075192872</v>
      </c>
    </row>
    <row r="27" spans="3:10" ht="15.75">
      <c r="C27" s="8">
        <f t="shared" si="6"/>
        <v>24</v>
      </c>
      <c r="D27" s="31">
        <f t="shared" si="4"/>
        <v>93200</v>
      </c>
      <c r="E27" s="6">
        <f t="shared" si="5"/>
        <v>186636.01015805086</v>
      </c>
      <c r="F27" s="1">
        <f t="shared" si="1"/>
        <v>26.82</v>
      </c>
      <c r="G27" s="21">
        <f t="shared" si="0"/>
        <v>186.63601015805088</v>
      </c>
      <c r="H27" s="23">
        <f t="shared" si="7"/>
        <v>2677.9391821548516</v>
      </c>
      <c r="I27" s="30">
        <f t="shared" si="2"/>
        <v>213.45601015805087</v>
      </c>
      <c r="J27" s="32">
        <f t="shared" si="3"/>
        <v>186422.5541478928</v>
      </c>
    </row>
    <row r="28" spans="3:10" ht="15.75">
      <c r="C28" s="8">
        <f t="shared" si="6"/>
        <v>25</v>
      </c>
      <c r="D28" s="31">
        <f t="shared" si="4"/>
        <v>95000</v>
      </c>
      <c r="E28" s="6">
        <f t="shared" si="5"/>
        <v>195262.077673024</v>
      </c>
      <c r="F28" s="1">
        <f t="shared" si="1"/>
        <v>26.82</v>
      </c>
      <c r="G28" s="21">
        <f t="shared" si="0"/>
        <v>195.262077673024</v>
      </c>
      <c r="H28" s="23">
        <f t="shared" si="7"/>
        <v>2873.2012598278757</v>
      </c>
      <c r="I28" s="30">
        <f t="shared" si="2"/>
        <v>222.082077673024</v>
      </c>
      <c r="J28" s="32">
        <f t="shared" si="3"/>
        <v>195039.99559535098</v>
      </c>
    </row>
    <row r="29" spans="3:10" ht="15.75">
      <c r="C29" s="8">
        <f t="shared" si="6"/>
        <v>26</v>
      </c>
      <c r="D29" s="31">
        <f t="shared" si="4"/>
        <v>96800</v>
      </c>
      <c r="E29" s="6">
        <f t="shared" si="5"/>
        <v>204201.81143061712</v>
      </c>
      <c r="F29" s="1">
        <f t="shared" si="1"/>
        <v>26.82</v>
      </c>
      <c r="G29" s="21">
        <f t="shared" si="0"/>
        <v>204.2018114306171</v>
      </c>
      <c r="H29" s="23">
        <f t="shared" si="7"/>
        <v>3077.4030712584927</v>
      </c>
      <c r="I29" s="30">
        <f t="shared" si="2"/>
        <v>231.0218114306171</v>
      </c>
      <c r="J29" s="32">
        <f t="shared" si="3"/>
        <v>203970.78961918651</v>
      </c>
    </row>
    <row r="30" spans="3:10" ht="15.75">
      <c r="C30" s="8">
        <f t="shared" si="6"/>
        <v>27</v>
      </c>
      <c r="D30" s="31">
        <f t="shared" si="4"/>
        <v>98600</v>
      </c>
      <c r="E30" s="6">
        <f t="shared" si="5"/>
        <v>213466.61715094408</v>
      </c>
      <c r="F30" s="1">
        <f t="shared" si="1"/>
        <v>26.82</v>
      </c>
      <c r="G30" s="21">
        <f t="shared" si="0"/>
        <v>213.46661715094407</v>
      </c>
      <c r="H30" s="23">
        <f t="shared" si="7"/>
        <v>3290.8696884094365</v>
      </c>
      <c r="I30" s="30">
        <f t="shared" si="2"/>
        <v>240.28661715094407</v>
      </c>
      <c r="J30" s="32">
        <f t="shared" si="3"/>
        <v>213226.33053379314</v>
      </c>
    </row>
    <row r="31" spans="3:10" ht="15.75">
      <c r="C31" s="8">
        <f t="shared" si="6"/>
        <v>28</v>
      </c>
      <c r="D31" s="31">
        <f t="shared" si="4"/>
        <v>100400</v>
      </c>
      <c r="E31" s="6">
        <f t="shared" si="5"/>
        <v>223068.31529575703</v>
      </c>
      <c r="F31" s="1">
        <f t="shared" si="1"/>
        <v>26.82</v>
      </c>
      <c r="G31" s="21">
        <f t="shared" si="0"/>
        <v>223.06831529575703</v>
      </c>
      <c r="H31" s="23">
        <f t="shared" si="7"/>
        <v>3513.9380037051938</v>
      </c>
      <c r="I31" s="30">
        <f t="shared" si="2"/>
        <v>249.88831529575702</v>
      </c>
      <c r="J31" s="32">
        <f t="shared" si="3"/>
        <v>222818.42698046126</v>
      </c>
    </row>
    <row r="32" spans="3:10" ht="15.75">
      <c r="C32" s="8">
        <f t="shared" si="6"/>
        <v>29</v>
      </c>
      <c r="D32" s="31">
        <f t="shared" si="4"/>
        <v>102200</v>
      </c>
      <c r="E32" s="6">
        <f t="shared" si="5"/>
        <v>233019.1561495305</v>
      </c>
      <c r="F32" s="1">
        <f t="shared" si="1"/>
        <v>26.82</v>
      </c>
      <c r="G32" s="21">
        <f t="shared" si="0"/>
        <v>233.0191561495305</v>
      </c>
      <c r="H32" s="23">
        <f t="shared" si="7"/>
        <v>3746.957159854724</v>
      </c>
      <c r="I32" s="30">
        <f t="shared" si="2"/>
        <v>259.8391561495305</v>
      </c>
      <c r="J32" s="32">
        <f t="shared" si="3"/>
        <v>232759.31699338095</v>
      </c>
    </row>
    <row r="33" spans="3:10" ht="15.75">
      <c r="C33" s="8">
        <f t="shared" si="6"/>
        <v>30</v>
      </c>
      <c r="D33" s="31">
        <f t="shared" si="4"/>
        <v>104000</v>
      </c>
      <c r="E33" s="6">
        <f t="shared" si="5"/>
        <v>243331.83544893342</v>
      </c>
      <c r="F33" s="1">
        <f t="shared" si="1"/>
        <v>26.82</v>
      </c>
      <c r="G33" s="21">
        <f t="shared" si="0"/>
        <v>243.33183544893342</v>
      </c>
      <c r="H33" s="23">
        <f t="shared" si="7"/>
        <v>3990.2889953036574</v>
      </c>
      <c r="I33" s="30">
        <f t="shared" si="2"/>
        <v>270.1518354489334</v>
      </c>
      <c r="J33" s="32">
        <f t="shared" si="3"/>
        <v>243061.6836134845</v>
      </c>
    </row>
    <row r="34" spans="3:10" ht="15.75">
      <c r="C34" s="8">
        <f t="shared" si="6"/>
        <v>31</v>
      </c>
      <c r="D34" s="31">
        <f t="shared" si="4"/>
        <v>105800</v>
      </c>
      <c r="E34" s="6">
        <f t="shared" si="5"/>
        <v>254019.51058062882</v>
      </c>
      <c r="F34" s="1">
        <f t="shared" si="1"/>
        <v>26.82</v>
      </c>
      <c r="G34" s="21">
        <f t="shared" si="0"/>
        <v>254.01951058062883</v>
      </c>
      <c r="H34" s="23">
        <f t="shared" si="7"/>
        <v>4244.308505884286</v>
      </c>
      <c r="I34" s="30">
        <f t="shared" si="2"/>
        <v>280.8395105806288</v>
      </c>
      <c r="J34" s="32">
        <f t="shared" si="3"/>
        <v>253738.67107004818</v>
      </c>
    </row>
    <row r="35" spans="3:10" ht="15.75">
      <c r="C35" s="8">
        <f t="shared" si="6"/>
        <v>32</v>
      </c>
      <c r="D35" s="31">
        <f t="shared" si="4"/>
        <v>107600</v>
      </c>
      <c r="E35" s="6">
        <f t="shared" si="5"/>
        <v>265095.817368068</v>
      </c>
      <c r="F35" s="1">
        <f t="shared" si="1"/>
        <v>26.82</v>
      </c>
      <c r="G35" s="21">
        <f t="shared" si="0"/>
        <v>265.09581736806797</v>
      </c>
      <c r="H35" s="23">
        <f t="shared" si="7"/>
        <v>4509.4043232523545</v>
      </c>
      <c r="I35" s="30">
        <f t="shared" si="2"/>
        <v>291.91581736806796</v>
      </c>
      <c r="J35" s="32">
        <f t="shared" si="3"/>
        <v>264803.9015506999</v>
      </c>
    </row>
    <row r="36" spans="3:10" ht="15.75">
      <c r="C36" s="8">
        <f t="shared" si="6"/>
        <v>33</v>
      </c>
      <c r="D36" s="31">
        <f t="shared" si="4"/>
        <v>109400</v>
      </c>
      <c r="E36" s="6">
        <f t="shared" si="5"/>
        <v>276574.88746869605</v>
      </c>
      <c r="F36" s="1">
        <f t="shared" si="1"/>
        <v>26.82</v>
      </c>
      <c r="G36" s="21">
        <f t="shared" si="0"/>
        <v>276.57488746869603</v>
      </c>
      <c r="H36" s="23">
        <f t="shared" si="7"/>
        <v>4785.979210721051</v>
      </c>
      <c r="I36" s="30">
        <f t="shared" si="2"/>
        <v>303.394887468696</v>
      </c>
      <c r="J36" s="32">
        <f t="shared" si="3"/>
        <v>276271.4925812273</v>
      </c>
    </row>
    <row r="37" spans="3:10" ht="15.75">
      <c r="C37" s="8">
        <f>C36+1</f>
        <v>34</v>
      </c>
      <c r="D37" s="31">
        <f t="shared" si="4"/>
        <v>111200</v>
      </c>
      <c r="E37" s="6">
        <f t="shared" si="5"/>
        <v>288471.3664037652</v>
      </c>
      <c r="F37" s="1">
        <f t="shared" si="1"/>
        <v>26.82</v>
      </c>
      <c r="G37" s="21">
        <f t="shared" si="0"/>
        <v>288.4713664037652</v>
      </c>
      <c r="H37" s="23">
        <f t="shared" si="7"/>
        <v>5074.450577124816</v>
      </c>
      <c r="I37" s="30">
        <f t="shared" si="2"/>
        <v>315.2913664037652</v>
      </c>
      <c r="J37" s="32">
        <f t="shared" si="3"/>
        <v>288156.0750373615</v>
      </c>
    </row>
    <row r="38" spans="3:10" ht="15.75">
      <c r="C38" s="8">
        <f>C37+1</f>
        <v>35</v>
      </c>
      <c r="D38" s="31">
        <f t="shared" si="4"/>
        <v>113000</v>
      </c>
      <c r="E38" s="6">
        <f t="shared" si="5"/>
        <v>300800.4322437588</v>
      </c>
      <c r="F38" s="1">
        <f t="shared" si="1"/>
        <v>26.82</v>
      </c>
      <c r="G38" s="21">
        <f t="shared" si="0"/>
        <v>300.8004322437588</v>
      </c>
      <c r="H38" s="23">
        <f t="shared" si="7"/>
        <v>5375.251009368575</v>
      </c>
      <c r="I38" s="30">
        <f t="shared" si="2"/>
        <v>327.6204322437588</v>
      </c>
      <c r="J38" s="32">
        <f t="shared" si="3"/>
        <v>300472.8118115151</v>
      </c>
    </row>
    <row r="39" spans="3:10" ht="15.75">
      <c r="C39" s="8">
        <f aca="true" t="shared" si="8" ref="C39:C40">C38+1</f>
        <v>36</v>
      </c>
      <c r="D39" s="31">
        <f t="shared" si="4"/>
        <v>114800</v>
      </c>
      <c r="E39" s="6">
        <f t="shared" si="5"/>
        <v>313577.81497326575</v>
      </c>
      <c r="F39" s="1">
        <f t="shared" si="1"/>
        <v>26.82</v>
      </c>
      <c r="G39" s="21">
        <f t="shared" si="0"/>
        <v>313.57781497326573</v>
      </c>
      <c r="H39" s="23">
        <f t="shared" si="7"/>
        <v>5688.828824341841</v>
      </c>
      <c r="I39" s="30">
        <f t="shared" si="2"/>
        <v>340.3978149732657</v>
      </c>
      <c r="J39" s="32">
        <f t="shared" si="3"/>
        <v>313237.4171582925</v>
      </c>
    </row>
    <row r="40" spans="3:10" ht="15.75">
      <c r="C40" s="8">
        <f t="shared" si="8"/>
        <v>37</v>
      </c>
      <c r="D40" s="31">
        <f t="shared" si="4"/>
        <v>116600</v>
      </c>
      <c r="E40" s="6">
        <f t="shared" si="5"/>
        <v>326819.81656001264</v>
      </c>
      <c r="F40" s="1">
        <f t="shared" si="1"/>
        <v>26.82</v>
      </c>
      <c r="G40" s="21">
        <f t="shared" si="0"/>
        <v>326.81981656001267</v>
      </c>
      <c r="H40" s="23">
        <f t="shared" si="7"/>
        <v>6015.6486409018535</v>
      </c>
      <c r="I40" s="30">
        <f t="shared" si="2"/>
        <v>353.63981656001266</v>
      </c>
      <c r="J40" s="32">
        <f t="shared" si="3"/>
        <v>326466.1767434526</v>
      </c>
    </row>
    <row r="41" spans="3:10" ht="15.75">
      <c r="C41" s="8">
        <f>C40+1</f>
        <v>38</v>
      </c>
      <c r="D41" s="31">
        <f t="shared" si="4"/>
        <v>118400</v>
      </c>
      <c r="E41" s="6">
        <f t="shared" si="5"/>
        <v>340543.3317536577</v>
      </c>
      <c r="F41" s="1">
        <f t="shared" si="1"/>
        <v>26.82</v>
      </c>
      <c r="G41" s="21">
        <f t="shared" si="0"/>
        <v>340.54333175365775</v>
      </c>
      <c r="H41" s="23">
        <f t="shared" si="7"/>
        <v>6356.191972655512</v>
      </c>
      <c r="I41" s="30">
        <f t="shared" si="2"/>
        <v>367.36333175365775</v>
      </c>
      <c r="J41" s="32">
        <f t="shared" si="3"/>
        <v>340175.9684219041</v>
      </c>
    </row>
    <row r="42" spans="3:10" ht="15.75">
      <c r="C42" s="8">
        <f>C41+1</f>
        <v>39</v>
      </c>
      <c r="D42" s="31">
        <f t="shared" si="4"/>
        <v>120200</v>
      </c>
      <c r="E42" s="6">
        <f t="shared" si="5"/>
        <v>354765.8696408833</v>
      </c>
      <c r="F42" s="1">
        <f t="shared" si="1"/>
        <v>26.82</v>
      </c>
      <c r="G42" s="21">
        <f t="shared" si="0"/>
        <v>354.7658696408833</v>
      </c>
      <c r="H42" s="23">
        <f t="shared" si="7"/>
        <v>6710.957842296395</v>
      </c>
      <c r="I42" s="30">
        <f t="shared" si="2"/>
        <v>381.5858696408833</v>
      </c>
      <c r="J42" s="32">
        <f t="shared" si="3"/>
        <v>354384.2837712424</v>
      </c>
    </row>
    <row r="43" spans="3:10" ht="16.5" thickBot="1">
      <c r="C43" s="9">
        <f>C42+1</f>
        <v>40</v>
      </c>
      <c r="D43" s="33">
        <f t="shared" si="4"/>
        <v>122000</v>
      </c>
      <c r="E43" s="34">
        <f t="shared" si="5"/>
        <v>369505.5759842869</v>
      </c>
      <c r="F43" s="35">
        <f t="shared" si="1"/>
        <v>26.82</v>
      </c>
      <c r="G43" s="36">
        <f t="shared" si="0"/>
        <v>369.5055759842869</v>
      </c>
      <c r="H43" s="37">
        <f t="shared" si="7"/>
        <v>7080.463418280682</v>
      </c>
      <c r="I43" s="38">
        <f t="shared" si="2"/>
        <v>396.3255759842869</v>
      </c>
      <c r="J43" s="39">
        <f t="shared" si="3"/>
        <v>369109.2504083026</v>
      </c>
    </row>
  </sheetData>
  <sheetProtection algorithmName="SHA-512" hashValue="rbWCUgAk4TBulruYf3QVUMOkzZOpasZbr7t1B2M3zG2MyK/DdURzruT07Mg6bo4Ee+AvnVqhlPO4IjjT6/OpIA==" saltValue="0WXKgoc6K2v/+Rz6N2yGwA==" spinCount="100000" sheet="1" objects="1" scenarios="1"/>
  <mergeCells count="3">
    <mergeCell ref="L6:M6"/>
    <mergeCell ref="L9:M9"/>
    <mergeCell ref="F2:G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 Deviri</dc:creator>
  <cp:keywords/>
  <dc:description/>
  <cp:lastModifiedBy>Dor</cp:lastModifiedBy>
  <dcterms:created xsi:type="dcterms:W3CDTF">2018-12-14T14:56:30Z</dcterms:created>
  <dcterms:modified xsi:type="dcterms:W3CDTF">2020-05-02T12:41:54Z</dcterms:modified>
  <cp:category/>
  <cp:version/>
  <cp:contentType/>
  <cp:contentStatus/>
</cp:coreProperties>
</file>